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проекти рішень 2021 рік\проєкт 9 сесії 8 скликання\"/>
    </mc:Choice>
  </mc:AlternateContent>
  <xr:revisionPtr revIDLastSave="0" documentId="13_ncr:1_{EED5F017-8D89-4BE5-B809-0905FED3EF00}" xr6:coauthVersionLast="37" xr6:coauthVersionMax="37" xr10:uidLastSave="{00000000-0000-0000-0000-000000000000}"/>
  <bookViews>
    <workbookView xWindow="240" yWindow="45" windowWidth="15570" windowHeight="9030" xr2:uid="{00000000-000D-0000-FFFF-FFFF00000000}"/>
  </bookViews>
  <sheets>
    <sheet name="Лист1" sheetId="1" r:id="rId1"/>
  </sheets>
  <definedNames>
    <definedName name="_xlnm._FilterDatabase" localSheetId="0" hidden="1">Лист1!$A$8:$AU$119</definedName>
    <definedName name="_xlnm.Print_Area" localSheetId="0">Лист1!$A$1:$I$127</definedName>
  </definedNames>
  <calcPr calcId="179021"/>
</workbook>
</file>

<file path=xl/calcChain.xml><?xml version="1.0" encoding="utf-8"?>
<calcChain xmlns="http://schemas.openxmlformats.org/spreadsheetml/2006/main">
  <c r="H65" i="1" l="1"/>
  <c r="H70" i="1" l="1"/>
  <c r="H107" i="1" l="1"/>
  <c r="H106" i="1"/>
  <c r="H112" i="1" l="1"/>
  <c r="H109" i="1" s="1"/>
  <c r="H69" i="1" l="1"/>
  <c r="H116" i="1" l="1"/>
  <c r="H47" i="1" l="1"/>
  <c r="H39" i="1" s="1"/>
  <c r="H52" i="1" l="1"/>
  <c r="H50" i="1"/>
  <c r="H24" i="1"/>
  <c r="H9" i="1" l="1"/>
  <c r="H22" i="1"/>
  <c r="H56" i="1" l="1"/>
  <c r="H55" i="1" s="1"/>
  <c r="H15" i="1" l="1"/>
  <c r="H117" i="1" l="1"/>
  <c r="H115" i="1" l="1"/>
  <c r="H105" i="1" l="1"/>
  <c r="H37" i="1" l="1"/>
  <c r="H68" i="1" l="1"/>
  <c r="H32" i="1"/>
  <c r="H27" i="1"/>
  <c r="H18" i="1" l="1"/>
  <c r="H17" i="1" l="1"/>
  <c r="H8" i="1" l="1"/>
  <c r="H7" i="1" s="1"/>
  <c r="H54" i="1"/>
  <c r="H119" i="1" l="1"/>
</calcChain>
</file>

<file path=xl/sharedStrings.xml><?xml version="1.0" encoding="utf-8"?>
<sst xmlns="http://schemas.openxmlformats.org/spreadsheetml/2006/main" count="256" uniqueCount="185">
  <si>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</si>
  <si>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</si>
  <si>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</si>
  <si>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</si>
  <si>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</si>
  <si>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</si>
  <si>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</si>
  <si>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</si>
  <si>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</si>
  <si>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</si>
  <si>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</si>
  <si>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</si>
  <si>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</si>
  <si>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</si>
  <si>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</si>
  <si>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</si>
  <si>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</si>
  <si>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</si>
  <si>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</si>
  <si>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</si>
  <si>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</si>
  <si>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</si>
  <si>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</si>
  <si>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</si>
  <si>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</si>
  <si>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</si>
  <si>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</si>
  <si>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</si>
  <si>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</si>
  <si>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</si>
  <si>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</si>
  <si>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</si>
  <si>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</si>
  <si>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</si>
  <si>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</si>
  <si>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</si>
  <si>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</si>
  <si>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>коштів бюджету розвитку Бучанської міської  територіальної громади  за об’єктами у 2021 році</t>
  </si>
  <si>
    <t>Виготовлення та розроблення проектно-кошторисної документації по будівництву дошкільного дитячого закладу на 75 місць в с.Бабинці Київської області</t>
  </si>
  <si>
    <t>капітальний ремонт  освітлення скейт-парку у Бучанському міському парку в м.Буча Київської області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</si>
  <si>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</si>
  <si>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</si>
  <si>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</si>
  <si>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</si>
  <si>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</si>
  <si>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</si>
  <si>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</si>
  <si>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</si>
  <si>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</si>
  <si>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</si>
  <si>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</si>
  <si>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</si>
  <si>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</si>
  <si>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</si>
  <si>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</si>
  <si>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</si>
  <si>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>0117300</t>
  </si>
  <si>
    <t xml:space="preserve">Підтримка громадських проектів (Громадський бюджет) 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</si>
  <si>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</si>
  <si>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</si>
  <si>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</si>
  <si>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</si>
  <si>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</si>
  <si>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</si>
  <si>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</si>
  <si>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</si>
  <si>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</si>
  <si>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</si>
  <si>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</si>
  <si>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</si>
  <si>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</si>
  <si>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0961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</si>
  <si>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</si>
  <si>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</si>
  <si>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</si>
  <si>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</si>
  <si>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</si>
  <si>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</si>
  <si>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</si>
  <si>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</si>
  <si>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</si>
  <si>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</si>
  <si>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</si>
  <si>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</si>
  <si>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</si>
  <si>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</si>
  <si>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</si>
  <si>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</si>
  <si>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</si>
  <si>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</si>
  <si>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</si>
  <si>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</si>
  <si>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</si>
  <si>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</si>
  <si>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</si>
  <si>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</si>
  <si>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</si>
  <si>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</si>
  <si>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</si>
  <si>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>Будівництво дошкільного дитячого закладу на 144 місця по вул.Лесі Українки в м.Буча Київської області (за рахунок субвенції)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</si>
  <si>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</si>
  <si>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</si>
  <si>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</si>
  <si>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</si>
  <si>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</si>
  <si>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</si>
  <si>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</si>
  <si>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</si>
  <si>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</si>
  <si>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 xml:space="preserve">Капітальні видатки (придбання предметів довгострокового використання). (За рахунок субвенції з місцевого бюджету на здійснення переданих видатків у сфері освіти за рахунок коштів освітньої субвенції) </t>
  </si>
  <si>
    <t>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(за рахунок інші субвенції з місцевого бюджету)</t>
  </si>
  <si>
    <t xml:space="preserve"> Logica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</si>
  <si>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(за рахунок субвенції)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</si>
  <si>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</si>
  <si>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</si>
  <si>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</si>
  <si>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</si>
  <si>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</si>
  <si>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</si>
  <si>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</si>
  <si>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</si>
  <si>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</si>
  <si>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</si>
  <si>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</si>
  <si>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</si>
  <si>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</si>
  <si>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</si>
  <si>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</si>
  <si>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</si>
  <si>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Будівництво дитячого закладу на 144 місця по вул. Лесі Українки в м.Буча Київської області 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</si>
  <si>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</si>
  <si>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</si>
  <si>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</si>
  <si>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</si>
  <si>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</si>
  <si>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</si>
  <si>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</si>
  <si>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</si>
  <si>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</si>
  <si>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</si>
  <si>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</si>
  <si>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</si>
  <si>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Виготовлення та розроблення проектно-кошторисної документації по об'єкту будівництву "Капітальний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області"</t>
  </si>
  <si>
    <t>Виготовлення та розроблення проектно-кошторисної документації по об'єкту будівництву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</si>
  <si>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Рекнострукція існуючої мережі водпостачання комунальної власності по вул.Михайленка в с.Гаврилівка Київської області</t>
  </si>
  <si>
    <t>Капітальний ремонт системи водовідведення по вул.Горького в м.Буча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</si>
  <si>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</si>
  <si>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</si>
  <si>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</si>
  <si>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</si>
  <si>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</si>
  <si>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</si>
  <si>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</si>
  <si>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</si>
  <si>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</si>
  <si>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</si>
  <si>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</si>
  <si>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</si>
  <si>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"Будівництво зупиок громадського транспорту біля ЖК "Forest Land" в м.Буча Київської областіі"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</si>
  <si>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</si>
  <si>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</si>
  <si>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</si>
  <si>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</si>
  <si>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</si>
  <si>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</si>
  <si>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Реконструкція адміністративної будівлі за адресою: Київської області, с.Блиставиця, вул. Ярослва мудрого, буд.1-А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</si>
  <si>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</si>
  <si>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</si>
  <si>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</si>
  <si>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</si>
  <si>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</si>
  <si>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</si>
  <si>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</si>
  <si>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</si>
  <si>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</si>
  <si>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</si>
  <si>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</si>
  <si>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</si>
  <si>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</si>
  <si>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</si>
  <si>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</si>
  <si>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</si>
  <si>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</si>
  <si>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</si>
  <si>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 xml:space="preserve">до рішення Бучанської міської ради №785 -9-VIIІ   від  25.03.2021р.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</si>
</sst>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9" fillId="3" borderId="1" xfId="0" applyNumberFormat="1" applyFont="1" applyFill="1" applyBorder="1" applyAlignment="1">
      <alignment horizontal="right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4" fontId="11" fillId="3" borderId="1" xfId="0" applyNumberFormat="1" applyFont="1" applyFill="1" applyBorder="1"/>
    <xf numFmtId="4" fontId="7" fillId="3" borderId="1" xfId="0" applyNumberFormat="1" applyFont="1" applyFill="1" applyBorder="1" applyAlignment="1">
      <alignment horizontal="right" vertical="center" wrapText="1" shrinkToFit="1"/>
    </xf>
    <xf numFmtId="1" fontId="11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1" fillId="3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1" fontId="5" fillId="0" borderId="3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4" borderId="3" xfId="0" applyNumberFormat="1" applyFont="1" applyFill="1" applyBorder="1" applyAlignment="1">
      <alignment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vertical="center" wrapText="1" shrinkToFit="1"/>
    </xf>
    <xf numFmtId="4" fontId="15" fillId="4" borderId="1" xfId="0" applyNumberFormat="1" applyFont="1" applyFill="1" applyBorder="1" applyAlignment="1">
      <alignment horizontal="righ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5" fillId="3" borderId="1" xfId="0" applyNumberFormat="1" applyFont="1" applyFill="1" applyBorder="1" applyAlignment="1">
      <alignment horizontal="right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49" fontId="11" fillId="3" borderId="1" xfId="0" applyNumberFormat="1" applyFont="1" applyFill="1" applyBorder="1" applyAlignment="1">
      <alignment horizontal="center" vertical="center" wrapText="1" shrinkToFit="1"/>
    </xf>
    <xf numFmtId="2" fontId="16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17" fillId="0" borderId="0" xfId="0" applyFont="1" applyFill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2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0" fillId="0" borderId="0" xfId="0" applyFont="1" applyFill="1"/>
    <xf numFmtId="0" fontId="11" fillId="0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 shrinkToFit="1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13" fillId="0" borderId="0" xfId="0" applyFont="1" applyAlignment="1">
      <alignment horizontal="center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7" xfId="0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1" fontId="5" fillId="0" borderId="5" xfId="0" applyNumberFormat="1" applyFont="1" applyBorder="1" applyAlignment="1">
      <alignment horizontal="center" vertical="center" wrapText="1" shrinkToFit="1"/>
    </xf>
    <xf numFmtId="1" fontId="5" fillId="0" borderId="6" xfId="0" applyNumberFormat="1" applyFont="1" applyBorder="1" applyAlignment="1">
      <alignment horizontal="center" vertical="center" wrapText="1" shrinkToFit="1"/>
    </xf>
    <xf numFmtId="1" fontId="5" fillId="0" borderId="7" xfId="0" applyNumberFormat="1" applyFont="1" applyBorder="1" applyAlignment="1">
      <alignment horizontal="center" vertical="center" wrapText="1" shrinkToFit="1"/>
    </xf>
    <xf numFmtId="1" fontId="5" fillId="0" borderId="5" xfId="0" quotePrefix="1" applyNumberFormat="1" applyFont="1" applyBorder="1" applyAlignment="1">
      <alignment horizontal="center" vertical="center" wrapText="1" shrinkToFit="1"/>
    </xf>
    <xf numFmtId="1" fontId="5" fillId="0" borderId="6" xfId="0" quotePrefix="1" applyNumberFormat="1" applyFont="1" applyBorder="1" applyAlignment="1">
      <alignment horizontal="center" vertical="center" wrapText="1" shrinkToFit="1"/>
    </xf>
    <xf numFmtId="1" fontId="5" fillId="0" borderId="7" xfId="0" quotePrefix="1" applyNumberFormat="1" applyFont="1" applyBorder="1" applyAlignment="1">
      <alignment horizontal="center" vertical="center" wrapText="1" shrinkToFi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27"/>
  <sheetViews>
    <sheetView tabSelected="1" view="pageBreakPreview" topLeftCell="F95" zoomScale="86" zoomScaleNormal="75" zoomScaleSheetLayoutView="86" workbookViewId="0">
      <selection activeCell="F104" sqref="A104:XFD104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1.85546875" style="1" customWidth="1"/>
    <col min="4" max="4" width="55.5703125" style="1" customWidth="1"/>
    <col min="5" max="5" width="110" style="1" customWidth="1"/>
    <col min="6" max="6" width="10.28515625" style="1" customWidth="1"/>
    <col min="7" max="7" width="16.28515625" style="1" customWidth="1"/>
    <col min="8" max="8" width="17.7109375" style="4" customWidth="1"/>
    <col min="9" max="9" width="11.7109375" style="1" customWidth="1"/>
    <col min="10" max="10" width="13.140625" style="1" customWidth="1"/>
    <col min="11" max="16384" width="8.85546875" style="1"/>
  </cols>
  <sheetData>
    <row r="1" spans="1:10" ht="15.75" x14ac:dyDescent="0.2">
      <c r="G1" s="117" t="s">
        <v>0</v>
      </c>
      <c r="H1" s="117"/>
      <c r="I1" s="117"/>
    </row>
    <row r="2" spans="1:10" ht="91.5" customHeight="1" x14ac:dyDescent="0.3">
      <c r="D2" s="23"/>
      <c r="G2" s="113" t="s">
        <v>184</v>
      </c>
      <c r="H2" s="113"/>
      <c r="I2" s="113"/>
    </row>
    <row r="3" spans="1:10" s="2" customFormat="1" ht="18.75" x14ac:dyDescent="0.2">
      <c r="A3" s="119" t="s">
        <v>1</v>
      </c>
      <c r="B3" s="119"/>
      <c r="C3" s="119"/>
      <c r="D3" s="119"/>
      <c r="E3" s="119"/>
      <c r="F3" s="119"/>
      <c r="G3" s="119"/>
      <c r="H3" s="119"/>
      <c r="I3" s="119"/>
      <c r="J3" s="13"/>
    </row>
    <row r="4" spans="1:10" s="2" customFormat="1" ht="18.75" x14ac:dyDescent="0.2">
      <c r="A4" s="118" t="s">
        <v>37</v>
      </c>
      <c r="B4" s="118"/>
      <c r="C4" s="118"/>
      <c r="D4" s="118"/>
      <c r="E4" s="118"/>
      <c r="F4" s="118"/>
      <c r="G4" s="118"/>
      <c r="H4" s="118"/>
      <c r="I4" s="118"/>
      <c r="J4" s="13"/>
    </row>
    <row r="5" spans="1:10" ht="93.75" customHeight="1" x14ac:dyDescent="0.2">
      <c r="A5" s="14" t="s">
        <v>3</v>
      </c>
      <c r="B5" s="14" t="s">
        <v>4</v>
      </c>
      <c r="C5" s="14" t="s">
        <v>5</v>
      </c>
      <c r="D5" s="14" t="s">
        <v>6</v>
      </c>
      <c r="E5" s="14" t="s">
        <v>17</v>
      </c>
      <c r="F5" s="14" t="s">
        <v>18</v>
      </c>
      <c r="G5" s="14" t="s">
        <v>19</v>
      </c>
      <c r="H5" s="15" t="s">
        <v>7</v>
      </c>
      <c r="I5" s="16" t="s">
        <v>8</v>
      </c>
      <c r="J5" s="17"/>
    </row>
    <row r="6" spans="1:10" ht="19.5" x14ac:dyDescent="0.3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85" t="s">
        <v>111</v>
      </c>
    </row>
    <row r="7" spans="1:10" s="19" customFormat="1" ht="14.25" x14ac:dyDescent="0.2">
      <c r="A7" s="111" t="s">
        <v>20</v>
      </c>
      <c r="B7" s="112"/>
      <c r="C7" s="112"/>
      <c r="D7" s="112"/>
      <c r="E7" s="112"/>
      <c r="F7" s="112"/>
      <c r="G7" s="112"/>
      <c r="H7" s="20">
        <f>H8+H24+H27+H32+H39+H50+H37+H52</f>
        <v>116675049</v>
      </c>
      <c r="I7" s="11"/>
    </row>
    <row r="8" spans="1:10" s="5" customFormat="1" ht="15.75" x14ac:dyDescent="0.2">
      <c r="A8" s="9"/>
      <c r="B8" s="9"/>
      <c r="C8" s="9"/>
      <c r="D8" s="50" t="s">
        <v>14</v>
      </c>
      <c r="E8" s="9"/>
      <c r="F8" s="9"/>
      <c r="G8" s="22"/>
      <c r="H8" s="21">
        <f>SUM(H9:H23)</f>
        <v>43565510</v>
      </c>
      <c r="I8" s="10"/>
    </row>
    <row r="9" spans="1:10" s="17" customFormat="1" ht="18.75" x14ac:dyDescent="0.2">
      <c r="A9" s="7" t="s">
        <v>16</v>
      </c>
      <c r="B9" s="48">
        <v>6030</v>
      </c>
      <c r="C9" s="44" t="s">
        <v>26</v>
      </c>
      <c r="D9" s="82" t="s">
        <v>27</v>
      </c>
      <c r="E9" s="18" t="s">
        <v>15</v>
      </c>
      <c r="F9" s="39">
        <v>2021</v>
      </c>
      <c r="G9" s="40"/>
      <c r="H9" s="41">
        <f>2464211+5750814</f>
        <v>8215025</v>
      </c>
      <c r="I9" s="42"/>
      <c r="J9" s="98">
        <v>2038</v>
      </c>
    </row>
    <row r="10" spans="1:10" s="17" customFormat="1" ht="47.25" x14ac:dyDescent="0.2">
      <c r="A10" s="7" t="s">
        <v>92</v>
      </c>
      <c r="B10" s="48">
        <v>6040</v>
      </c>
      <c r="C10" s="44" t="s">
        <v>94</v>
      </c>
      <c r="D10" s="82" t="s">
        <v>93</v>
      </c>
      <c r="E10" s="18" t="s">
        <v>95</v>
      </c>
      <c r="F10" s="39">
        <v>2021</v>
      </c>
      <c r="G10" s="40"/>
      <c r="H10" s="41">
        <v>1985175</v>
      </c>
      <c r="I10" s="42"/>
      <c r="J10" s="98">
        <v>2041</v>
      </c>
    </row>
    <row r="11" spans="1:10" s="17" customFormat="1" ht="31.5" x14ac:dyDescent="0.25">
      <c r="A11" s="7" t="s">
        <v>42</v>
      </c>
      <c r="B11" s="43">
        <v>7370</v>
      </c>
      <c r="C11" s="44" t="s">
        <v>10</v>
      </c>
      <c r="D11" s="84" t="s">
        <v>43</v>
      </c>
      <c r="E11" s="45" t="s">
        <v>168</v>
      </c>
      <c r="F11" s="39">
        <v>2021</v>
      </c>
      <c r="G11" s="40"/>
      <c r="H11" s="41">
        <v>4500000</v>
      </c>
      <c r="I11" s="42"/>
      <c r="J11" s="98">
        <v>2002</v>
      </c>
    </row>
    <row r="12" spans="1:10" s="17" customFormat="1" ht="31.5" x14ac:dyDescent="0.25">
      <c r="A12" s="161" t="s">
        <v>56</v>
      </c>
      <c r="B12" s="163">
        <v>7330</v>
      </c>
      <c r="C12" s="143" t="s">
        <v>32</v>
      </c>
      <c r="D12" s="124" t="s">
        <v>164</v>
      </c>
      <c r="E12" s="46" t="s">
        <v>83</v>
      </c>
      <c r="F12" s="39">
        <v>2021</v>
      </c>
      <c r="G12" s="40"/>
      <c r="H12" s="41">
        <v>1000000</v>
      </c>
      <c r="I12" s="42"/>
      <c r="J12" s="98">
        <v>2036</v>
      </c>
    </row>
    <row r="13" spans="1:10" s="96" customFormat="1" ht="18.75" x14ac:dyDescent="0.25">
      <c r="A13" s="162"/>
      <c r="B13" s="164"/>
      <c r="C13" s="145"/>
      <c r="D13" s="125"/>
      <c r="E13" s="95" t="s">
        <v>57</v>
      </c>
      <c r="F13" s="39">
        <v>2021</v>
      </c>
      <c r="G13" s="95"/>
      <c r="H13" s="41">
        <v>2000000</v>
      </c>
      <c r="I13" s="95"/>
      <c r="J13" s="99">
        <v>2027</v>
      </c>
    </row>
    <row r="14" spans="1:10" s="17" customFormat="1" ht="31.5" x14ac:dyDescent="0.25">
      <c r="A14" s="7" t="s">
        <v>9</v>
      </c>
      <c r="B14" s="36">
        <v>7650</v>
      </c>
      <c r="C14" s="7" t="s">
        <v>10</v>
      </c>
      <c r="D14" s="83" t="s">
        <v>21</v>
      </c>
      <c r="E14" s="38" t="s">
        <v>11</v>
      </c>
      <c r="F14" s="39">
        <v>2021</v>
      </c>
      <c r="G14" s="40"/>
      <c r="H14" s="41">
        <v>100000</v>
      </c>
      <c r="I14" s="42"/>
      <c r="J14" s="98">
        <v>2001</v>
      </c>
    </row>
    <row r="15" spans="1:10" s="17" customFormat="1" ht="31.5" x14ac:dyDescent="0.25">
      <c r="A15" s="143" t="s">
        <v>51</v>
      </c>
      <c r="B15" s="134">
        <v>9750</v>
      </c>
      <c r="C15" s="137" t="s">
        <v>30</v>
      </c>
      <c r="D15" s="114" t="s">
        <v>52</v>
      </c>
      <c r="E15" s="46" t="s">
        <v>45</v>
      </c>
      <c r="F15" s="39" t="s">
        <v>35</v>
      </c>
      <c r="G15" s="40">
        <v>67620674</v>
      </c>
      <c r="H15" s="41">
        <f>5259000-2714160</f>
        <v>2544840</v>
      </c>
      <c r="I15" s="42">
        <v>25</v>
      </c>
      <c r="J15" s="98">
        <v>2003</v>
      </c>
    </row>
    <row r="16" spans="1:10" s="17" customFormat="1" ht="31.5" x14ac:dyDescent="0.2">
      <c r="A16" s="144"/>
      <c r="B16" s="136"/>
      <c r="C16" s="138"/>
      <c r="D16" s="115"/>
      <c r="E16" s="45" t="s">
        <v>58</v>
      </c>
      <c r="F16" s="39">
        <v>2021</v>
      </c>
      <c r="G16" s="40">
        <v>8532101</v>
      </c>
      <c r="H16" s="41">
        <v>853300</v>
      </c>
      <c r="I16" s="42"/>
      <c r="J16" s="98">
        <v>2004</v>
      </c>
    </row>
    <row r="17" spans="1:47" s="17" customFormat="1" ht="31.5" x14ac:dyDescent="0.2">
      <c r="A17" s="145"/>
      <c r="B17" s="135"/>
      <c r="C17" s="139"/>
      <c r="D17" s="116"/>
      <c r="E17" s="45" t="s">
        <v>59</v>
      </c>
      <c r="F17" s="39" t="s">
        <v>67</v>
      </c>
      <c r="G17" s="40">
        <v>25999836</v>
      </c>
      <c r="H17" s="41">
        <f>2600000+5199951</f>
        <v>7799951</v>
      </c>
      <c r="I17" s="42"/>
      <c r="J17" s="98">
        <v>2005</v>
      </c>
    </row>
    <row r="18" spans="1:47" s="17" customFormat="1" ht="31.5" x14ac:dyDescent="0.25">
      <c r="A18" s="143" t="s">
        <v>53</v>
      </c>
      <c r="B18" s="134">
        <v>9770</v>
      </c>
      <c r="C18" s="137" t="s">
        <v>30</v>
      </c>
      <c r="D18" s="121" t="s">
        <v>54</v>
      </c>
      <c r="E18" s="37" t="s">
        <v>70</v>
      </c>
      <c r="F18" s="39">
        <v>2021</v>
      </c>
      <c r="G18" s="40">
        <v>12000000</v>
      </c>
      <c r="H18" s="41">
        <f>1400000+1000000</f>
        <v>2400000</v>
      </c>
      <c r="I18" s="42"/>
      <c r="J18" s="98">
        <v>2006</v>
      </c>
    </row>
    <row r="19" spans="1:47" s="17" customFormat="1" ht="18.75" x14ac:dyDescent="0.25">
      <c r="A19" s="144"/>
      <c r="B19" s="136"/>
      <c r="C19" s="138"/>
      <c r="D19" s="122"/>
      <c r="E19" s="46" t="s">
        <v>84</v>
      </c>
      <c r="F19" s="39">
        <v>2021</v>
      </c>
      <c r="G19" s="40">
        <v>39127000</v>
      </c>
      <c r="H19" s="41">
        <v>5900000</v>
      </c>
      <c r="I19" s="42"/>
      <c r="J19" s="98">
        <v>2007</v>
      </c>
    </row>
    <row r="20" spans="1:47" s="17" customFormat="1" ht="31.5" x14ac:dyDescent="0.25">
      <c r="A20" s="144"/>
      <c r="B20" s="136"/>
      <c r="C20" s="138"/>
      <c r="D20" s="122"/>
      <c r="E20" s="46" t="s">
        <v>60</v>
      </c>
      <c r="F20" s="39">
        <v>2021</v>
      </c>
      <c r="G20" s="40">
        <v>9300000</v>
      </c>
      <c r="H20" s="41">
        <v>1395000</v>
      </c>
      <c r="I20" s="42"/>
      <c r="J20" s="98">
        <v>2011</v>
      </c>
    </row>
    <row r="21" spans="1:47" s="17" customFormat="1" ht="31.5" x14ac:dyDescent="0.25">
      <c r="A21" s="144"/>
      <c r="B21" s="136"/>
      <c r="C21" s="138"/>
      <c r="D21" s="122"/>
      <c r="E21" s="46" t="s">
        <v>61</v>
      </c>
      <c r="F21" s="39">
        <v>2021</v>
      </c>
      <c r="G21" s="40">
        <v>9300000</v>
      </c>
      <c r="H21" s="41">
        <v>1395000</v>
      </c>
      <c r="I21" s="42"/>
      <c r="J21" s="98">
        <v>2012</v>
      </c>
    </row>
    <row r="22" spans="1:47" s="17" customFormat="1" ht="31.5" x14ac:dyDescent="0.25">
      <c r="A22" s="144"/>
      <c r="B22" s="136"/>
      <c r="C22" s="138"/>
      <c r="D22" s="122"/>
      <c r="E22" s="46" t="s">
        <v>55</v>
      </c>
      <c r="F22" s="39">
        <v>2021</v>
      </c>
      <c r="G22" s="40">
        <v>22473280</v>
      </c>
      <c r="H22" s="41">
        <f>4495000-1640211-762788-600000-15500-1469700</f>
        <v>6801</v>
      </c>
      <c r="I22" s="42"/>
      <c r="J22" s="98">
        <v>2013</v>
      </c>
    </row>
    <row r="23" spans="1:47" s="17" customFormat="1" ht="31.5" x14ac:dyDescent="0.25">
      <c r="A23" s="145"/>
      <c r="B23" s="135"/>
      <c r="C23" s="139"/>
      <c r="D23" s="123"/>
      <c r="E23" s="46" t="s">
        <v>101</v>
      </c>
      <c r="F23" s="39">
        <v>2021</v>
      </c>
      <c r="G23" s="40">
        <v>17352090</v>
      </c>
      <c r="H23" s="41">
        <v>3470418</v>
      </c>
      <c r="I23" s="42"/>
      <c r="J23" s="98">
        <v>2047</v>
      </c>
    </row>
    <row r="24" spans="1:47" s="5" customFormat="1" ht="18.75" x14ac:dyDescent="0.2">
      <c r="A24" s="57"/>
      <c r="B24" s="58"/>
      <c r="C24" s="59"/>
      <c r="D24" s="60" t="s">
        <v>113</v>
      </c>
      <c r="E24" s="61"/>
      <c r="F24" s="52"/>
      <c r="G24" s="62"/>
      <c r="H24" s="54">
        <f>SUM(H25:H26)</f>
        <v>2250788</v>
      </c>
      <c r="I24" s="55"/>
      <c r="J24" s="10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s="17" customFormat="1" ht="31.5" x14ac:dyDescent="0.2">
      <c r="A25" s="143" t="s">
        <v>33</v>
      </c>
      <c r="B25" s="134">
        <v>7441</v>
      </c>
      <c r="C25" s="137" t="s">
        <v>28</v>
      </c>
      <c r="D25" s="121" t="s">
        <v>34</v>
      </c>
      <c r="E25" s="45" t="s">
        <v>115</v>
      </c>
      <c r="F25" s="39">
        <v>2021</v>
      </c>
      <c r="G25" s="40"/>
      <c r="H25" s="41">
        <v>1488000</v>
      </c>
      <c r="I25" s="42"/>
      <c r="J25" s="98">
        <v>2018</v>
      </c>
    </row>
    <row r="26" spans="1:47" s="17" customFormat="1" ht="50.25" customHeight="1" x14ac:dyDescent="0.2">
      <c r="A26" s="145"/>
      <c r="B26" s="135"/>
      <c r="C26" s="139"/>
      <c r="D26" s="123"/>
      <c r="E26" s="45" t="s">
        <v>119</v>
      </c>
      <c r="F26" s="39">
        <v>2021</v>
      </c>
      <c r="G26" s="40"/>
      <c r="H26" s="41">
        <v>762788</v>
      </c>
      <c r="I26" s="42"/>
      <c r="J26" s="98">
        <v>2049</v>
      </c>
    </row>
    <row r="27" spans="1:47" s="12" customFormat="1" ht="18.75" x14ac:dyDescent="0.25">
      <c r="A27" s="57"/>
      <c r="B27" s="58"/>
      <c r="C27" s="59"/>
      <c r="D27" s="60" t="s">
        <v>136</v>
      </c>
      <c r="E27" s="51"/>
      <c r="F27" s="52"/>
      <c r="G27" s="62"/>
      <c r="H27" s="54">
        <f>SUM(H28:H31)</f>
        <v>4971800</v>
      </c>
      <c r="I27" s="55"/>
      <c r="J27" s="98"/>
    </row>
    <row r="28" spans="1:47" s="17" customFormat="1" ht="18.75" x14ac:dyDescent="0.25">
      <c r="A28" s="7" t="s">
        <v>16</v>
      </c>
      <c r="B28" s="63">
        <v>6030</v>
      </c>
      <c r="C28" s="7" t="s">
        <v>26</v>
      </c>
      <c r="D28" s="47" t="s">
        <v>27</v>
      </c>
      <c r="E28" s="46" t="s">
        <v>40</v>
      </c>
      <c r="F28" s="39">
        <v>2021</v>
      </c>
      <c r="G28" s="40"/>
      <c r="H28" s="41">
        <v>391800</v>
      </c>
      <c r="I28" s="42"/>
      <c r="J28" s="98">
        <v>2019</v>
      </c>
    </row>
    <row r="29" spans="1:47" s="17" customFormat="1" ht="47.25" customHeight="1" x14ac:dyDescent="0.25">
      <c r="A29" s="152" t="s">
        <v>62</v>
      </c>
      <c r="B29" s="149">
        <v>7461</v>
      </c>
      <c r="C29" s="143" t="s">
        <v>28</v>
      </c>
      <c r="D29" s="126" t="s">
        <v>63</v>
      </c>
      <c r="E29" s="26" t="s">
        <v>64</v>
      </c>
      <c r="F29" s="39">
        <v>2021</v>
      </c>
      <c r="G29" s="40"/>
      <c r="H29" s="41">
        <v>2500000</v>
      </c>
      <c r="I29" s="42"/>
      <c r="J29" s="98">
        <v>2021</v>
      </c>
    </row>
    <row r="30" spans="1:47" s="17" customFormat="1" ht="31.5" x14ac:dyDescent="0.25">
      <c r="A30" s="153"/>
      <c r="B30" s="150"/>
      <c r="C30" s="144"/>
      <c r="D30" s="127"/>
      <c r="E30" s="26" t="s">
        <v>65</v>
      </c>
      <c r="F30" s="39">
        <v>2021</v>
      </c>
      <c r="G30" s="40"/>
      <c r="H30" s="41">
        <v>480000</v>
      </c>
      <c r="I30" s="42"/>
      <c r="J30" s="98">
        <v>2022</v>
      </c>
    </row>
    <row r="31" spans="1:47" s="17" customFormat="1" ht="31.5" x14ac:dyDescent="0.25">
      <c r="A31" s="154"/>
      <c r="B31" s="151"/>
      <c r="C31" s="145"/>
      <c r="D31" s="128"/>
      <c r="E31" s="26" t="s">
        <v>66</v>
      </c>
      <c r="F31" s="39">
        <v>2021</v>
      </c>
      <c r="G31" s="40"/>
      <c r="H31" s="41">
        <v>1600000</v>
      </c>
      <c r="I31" s="42"/>
      <c r="J31" s="98">
        <v>2023</v>
      </c>
    </row>
    <row r="32" spans="1:47" s="5" customFormat="1" ht="18.75" x14ac:dyDescent="0.2">
      <c r="A32" s="57"/>
      <c r="B32" s="58"/>
      <c r="C32" s="59"/>
      <c r="D32" s="60" t="s">
        <v>114</v>
      </c>
      <c r="E32" s="61"/>
      <c r="F32" s="52"/>
      <c r="G32" s="62"/>
      <c r="H32" s="54">
        <f>SUM(H33:H36)</f>
        <v>9211716</v>
      </c>
      <c r="I32" s="55"/>
      <c r="J32" s="10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 s="17" customFormat="1" ht="18.75" x14ac:dyDescent="0.25">
      <c r="A33" s="143" t="s">
        <v>16</v>
      </c>
      <c r="B33" s="134">
        <v>6030</v>
      </c>
      <c r="C33" s="137" t="s">
        <v>26</v>
      </c>
      <c r="D33" s="129" t="s">
        <v>27</v>
      </c>
      <c r="E33" s="46" t="s">
        <v>44</v>
      </c>
      <c r="F33" s="39">
        <v>2021</v>
      </c>
      <c r="G33" s="40"/>
      <c r="H33" s="41">
        <v>9000000</v>
      </c>
      <c r="I33" s="42"/>
      <c r="J33" s="98">
        <v>2024</v>
      </c>
    </row>
    <row r="34" spans="1:47" s="17" customFormat="1" ht="18.75" x14ac:dyDescent="0.25">
      <c r="A34" s="144"/>
      <c r="B34" s="136"/>
      <c r="C34" s="138"/>
      <c r="D34" s="130"/>
      <c r="E34" s="46" t="s">
        <v>39</v>
      </c>
      <c r="F34" s="39">
        <v>2021</v>
      </c>
      <c r="G34" s="40"/>
      <c r="H34" s="41">
        <v>125200</v>
      </c>
      <c r="I34" s="42"/>
      <c r="J34" s="98">
        <v>2033</v>
      </c>
    </row>
    <row r="35" spans="1:47" s="17" customFormat="1" ht="47.25" x14ac:dyDescent="0.25">
      <c r="A35" s="144"/>
      <c r="B35" s="136"/>
      <c r="C35" s="138"/>
      <c r="D35" s="130"/>
      <c r="E35" s="46" t="s">
        <v>85</v>
      </c>
      <c r="F35" s="39">
        <v>2021</v>
      </c>
      <c r="G35" s="40"/>
      <c r="H35" s="41">
        <v>36750</v>
      </c>
      <c r="I35" s="42"/>
      <c r="J35" s="98">
        <v>2039</v>
      </c>
    </row>
    <row r="36" spans="1:47" s="17" customFormat="1" ht="47.25" x14ac:dyDescent="0.25">
      <c r="A36" s="145"/>
      <c r="B36" s="135"/>
      <c r="C36" s="139"/>
      <c r="D36" s="131"/>
      <c r="E36" s="46" t="s">
        <v>86</v>
      </c>
      <c r="F36" s="39">
        <v>2021</v>
      </c>
      <c r="G36" s="40"/>
      <c r="H36" s="41">
        <v>49766</v>
      </c>
      <c r="I36" s="42"/>
      <c r="J36" s="98">
        <v>2040</v>
      </c>
    </row>
    <row r="37" spans="1:47" ht="31.5" x14ac:dyDescent="0.2">
      <c r="A37" s="57"/>
      <c r="B37" s="58"/>
      <c r="C37" s="77"/>
      <c r="D37" s="78" t="s">
        <v>36</v>
      </c>
      <c r="E37" s="61"/>
      <c r="F37" s="52"/>
      <c r="G37" s="62"/>
      <c r="H37" s="54">
        <f>H38</f>
        <v>600000</v>
      </c>
      <c r="I37" s="55"/>
      <c r="J37" s="100"/>
    </row>
    <row r="38" spans="1:47" s="17" customFormat="1" ht="47.25" x14ac:dyDescent="0.2">
      <c r="A38" s="7" t="s">
        <v>116</v>
      </c>
      <c r="B38" s="48">
        <v>2111</v>
      </c>
      <c r="C38" s="44" t="s">
        <v>118</v>
      </c>
      <c r="D38" s="91" t="s">
        <v>117</v>
      </c>
      <c r="E38" s="45" t="s">
        <v>15</v>
      </c>
      <c r="F38" s="39">
        <v>2021</v>
      </c>
      <c r="G38" s="40"/>
      <c r="H38" s="41">
        <v>600000</v>
      </c>
      <c r="I38" s="42"/>
      <c r="J38" s="99">
        <v>2050</v>
      </c>
    </row>
    <row r="39" spans="1:47" s="5" customFormat="1" ht="18.75" x14ac:dyDescent="0.25">
      <c r="A39" s="49"/>
      <c r="B39" s="49"/>
      <c r="C39" s="49"/>
      <c r="D39" s="50" t="s">
        <v>107</v>
      </c>
      <c r="E39" s="51"/>
      <c r="F39" s="52"/>
      <c r="G39" s="53"/>
      <c r="H39" s="54">
        <f>SUM(H40:H49)</f>
        <v>55193735</v>
      </c>
      <c r="I39" s="55"/>
      <c r="J39" s="101"/>
    </row>
    <row r="40" spans="1:47" s="17" customFormat="1" ht="31.5" x14ac:dyDescent="0.25">
      <c r="A40" s="143" t="s">
        <v>31</v>
      </c>
      <c r="B40" s="114">
        <v>7321</v>
      </c>
      <c r="C40" s="146" t="s">
        <v>71</v>
      </c>
      <c r="D40" s="114" t="s">
        <v>72</v>
      </c>
      <c r="E40" s="46" t="s">
        <v>68</v>
      </c>
      <c r="F40" s="39">
        <v>2021</v>
      </c>
      <c r="G40" s="92"/>
      <c r="H40" s="92">
        <v>3573300</v>
      </c>
      <c r="I40" s="42"/>
      <c r="J40" s="98">
        <v>2015</v>
      </c>
    </row>
    <row r="41" spans="1:47" s="17" customFormat="1" ht="31.5" x14ac:dyDescent="0.25">
      <c r="A41" s="144"/>
      <c r="B41" s="115"/>
      <c r="C41" s="147"/>
      <c r="D41" s="115"/>
      <c r="E41" s="46" t="s">
        <v>69</v>
      </c>
      <c r="F41" s="39">
        <v>2021</v>
      </c>
      <c r="G41" s="40"/>
      <c r="H41" s="41">
        <v>3960000</v>
      </c>
      <c r="I41" s="42"/>
      <c r="J41" s="98">
        <v>2016</v>
      </c>
    </row>
    <row r="42" spans="1:47" s="17" customFormat="1" ht="47.25" x14ac:dyDescent="0.25">
      <c r="A42" s="144"/>
      <c r="B42" s="115"/>
      <c r="C42" s="147"/>
      <c r="D42" s="115"/>
      <c r="E42" s="46" t="s">
        <v>75</v>
      </c>
      <c r="F42" s="39" t="s">
        <v>76</v>
      </c>
      <c r="G42" s="40">
        <v>158216750</v>
      </c>
      <c r="H42" s="41">
        <v>26357340</v>
      </c>
      <c r="I42" s="42"/>
      <c r="J42" s="98">
        <v>2017</v>
      </c>
    </row>
    <row r="43" spans="1:47" s="17" customFormat="1" ht="31.5" x14ac:dyDescent="0.25">
      <c r="A43" s="144"/>
      <c r="B43" s="115"/>
      <c r="C43" s="147"/>
      <c r="D43" s="115"/>
      <c r="E43" s="46" t="s">
        <v>77</v>
      </c>
      <c r="F43" s="39">
        <v>2021</v>
      </c>
      <c r="G43" s="41"/>
      <c r="H43" s="41">
        <v>307000</v>
      </c>
      <c r="I43" s="42"/>
      <c r="J43" s="98">
        <v>2034</v>
      </c>
    </row>
    <row r="44" spans="1:47" s="17" customFormat="1" ht="31.5" x14ac:dyDescent="0.25">
      <c r="A44" s="144"/>
      <c r="B44" s="115"/>
      <c r="C44" s="147"/>
      <c r="D44" s="115"/>
      <c r="E44" s="46" t="s">
        <v>78</v>
      </c>
      <c r="F44" s="39">
        <v>2021</v>
      </c>
      <c r="G44" s="41"/>
      <c r="H44" s="41">
        <v>123000</v>
      </c>
      <c r="I44" s="42"/>
      <c r="J44" s="98">
        <v>2035</v>
      </c>
    </row>
    <row r="45" spans="1:47" s="17" customFormat="1" ht="18.75" x14ac:dyDescent="0.25">
      <c r="A45" s="144"/>
      <c r="B45" s="115"/>
      <c r="C45" s="147"/>
      <c r="D45" s="115"/>
      <c r="E45" s="46" t="s">
        <v>129</v>
      </c>
      <c r="F45" s="39">
        <v>2021</v>
      </c>
      <c r="G45" s="41"/>
      <c r="H45" s="41">
        <v>2714160</v>
      </c>
      <c r="I45" s="42"/>
      <c r="J45" s="98">
        <v>2003</v>
      </c>
    </row>
    <row r="46" spans="1:47" s="17" customFormat="1" ht="33" customHeight="1" x14ac:dyDescent="0.25">
      <c r="A46" s="145"/>
      <c r="B46" s="116"/>
      <c r="C46" s="148"/>
      <c r="D46" s="116"/>
      <c r="E46" s="46" t="s">
        <v>130</v>
      </c>
      <c r="F46" s="39">
        <v>2021</v>
      </c>
      <c r="G46" s="41"/>
      <c r="H46" s="41">
        <v>1483886</v>
      </c>
      <c r="I46" s="42"/>
      <c r="J46" s="98">
        <v>2046</v>
      </c>
    </row>
    <row r="47" spans="1:47" s="17" customFormat="1" ht="45" customHeight="1" x14ac:dyDescent="0.25">
      <c r="A47" s="143" t="s">
        <v>98</v>
      </c>
      <c r="B47" s="114">
        <v>7368</v>
      </c>
      <c r="C47" s="143" t="s">
        <v>10</v>
      </c>
      <c r="D47" s="114" t="s">
        <v>100</v>
      </c>
      <c r="E47" s="46" t="s">
        <v>99</v>
      </c>
      <c r="F47" s="39">
        <v>2021</v>
      </c>
      <c r="G47" s="40"/>
      <c r="H47" s="41">
        <f>30000000-22754622</f>
        <v>7245378</v>
      </c>
      <c r="I47" s="42"/>
      <c r="J47" s="98">
        <v>2044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s="17" customFormat="1" ht="61.5" customHeight="1" x14ac:dyDescent="0.25">
      <c r="A48" s="144"/>
      <c r="B48" s="115"/>
      <c r="C48" s="144"/>
      <c r="D48" s="115"/>
      <c r="E48" s="46" t="s">
        <v>110</v>
      </c>
      <c r="F48" s="39">
        <v>2021</v>
      </c>
      <c r="G48" s="40"/>
      <c r="H48" s="41">
        <v>3458984</v>
      </c>
      <c r="I48" s="42"/>
      <c r="J48" s="98">
        <v>2045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47" s="17" customFormat="1" ht="45" customHeight="1" x14ac:dyDescent="0.25">
      <c r="A49" s="145"/>
      <c r="B49" s="116"/>
      <c r="C49" s="145"/>
      <c r="D49" s="116"/>
      <c r="E49" s="81" t="s">
        <v>112</v>
      </c>
      <c r="F49" s="39">
        <v>2021</v>
      </c>
      <c r="G49" s="40"/>
      <c r="H49" s="41">
        <v>5970687</v>
      </c>
      <c r="I49" s="42"/>
      <c r="J49" s="98">
        <v>2046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</row>
    <row r="50" spans="1:47" s="5" customFormat="1" ht="31.5" x14ac:dyDescent="0.25">
      <c r="A50" s="49"/>
      <c r="B50" s="49"/>
      <c r="C50" s="49"/>
      <c r="D50" s="50" t="s">
        <v>106</v>
      </c>
      <c r="E50" s="51"/>
      <c r="F50" s="52"/>
      <c r="G50" s="53"/>
      <c r="H50" s="54">
        <f>H51</f>
        <v>866000</v>
      </c>
      <c r="I50" s="55"/>
      <c r="J50" s="101"/>
    </row>
    <row r="51" spans="1:47" s="17" customFormat="1" ht="35.25" customHeight="1" x14ac:dyDescent="0.25">
      <c r="A51" s="7" t="s">
        <v>103</v>
      </c>
      <c r="B51" s="75" t="s">
        <v>102</v>
      </c>
      <c r="C51" s="8" t="s">
        <v>24</v>
      </c>
      <c r="D51" s="36" t="s">
        <v>104</v>
      </c>
      <c r="E51" s="46" t="s">
        <v>105</v>
      </c>
      <c r="F51" s="39">
        <v>2021</v>
      </c>
      <c r="G51" s="92"/>
      <c r="H51" s="92">
        <v>866000</v>
      </c>
      <c r="I51" s="42"/>
      <c r="J51" s="98">
        <v>2048</v>
      </c>
    </row>
    <row r="52" spans="1:47" s="90" customFormat="1" ht="15.75" x14ac:dyDescent="0.25">
      <c r="A52" s="86"/>
      <c r="B52" s="57"/>
      <c r="C52" s="87"/>
      <c r="D52" s="88" t="s">
        <v>120</v>
      </c>
      <c r="E52" s="89"/>
      <c r="F52" s="52"/>
      <c r="G52" s="62"/>
      <c r="H52" s="54">
        <f>H53</f>
        <v>15500</v>
      </c>
      <c r="I52" s="55"/>
      <c r="J52" s="97"/>
    </row>
    <row r="53" spans="1:47" s="17" customFormat="1" ht="30" customHeight="1" x14ac:dyDescent="0.2">
      <c r="A53" s="7" t="s">
        <v>121</v>
      </c>
      <c r="B53" s="43">
        <v>5041</v>
      </c>
      <c r="C53" s="93" t="s">
        <v>123</v>
      </c>
      <c r="D53" s="94" t="s">
        <v>122</v>
      </c>
      <c r="E53" s="18" t="s">
        <v>15</v>
      </c>
      <c r="F53" s="39">
        <v>2020</v>
      </c>
      <c r="G53" s="40"/>
      <c r="H53" s="41">
        <v>15500</v>
      </c>
      <c r="I53" s="42"/>
      <c r="J53" s="98">
        <v>2051</v>
      </c>
    </row>
    <row r="54" spans="1:47" s="19" customFormat="1" ht="18.75" x14ac:dyDescent="0.2">
      <c r="A54" s="64"/>
      <c r="B54" s="65"/>
      <c r="C54" s="64"/>
      <c r="D54" s="64"/>
      <c r="E54" s="66" t="s">
        <v>22</v>
      </c>
      <c r="F54" s="64"/>
      <c r="G54" s="67"/>
      <c r="H54" s="68">
        <f>H55+H65+H68+H70+H109+H105+H115+H117</f>
        <v>58159264</v>
      </c>
      <c r="I54" s="64"/>
      <c r="J54" s="102"/>
    </row>
    <row r="55" spans="1:47" s="5" customFormat="1" ht="18.75" x14ac:dyDescent="0.2">
      <c r="A55" s="69"/>
      <c r="B55" s="70"/>
      <c r="C55" s="69"/>
      <c r="D55" s="50" t="s">
        <v>14</v>
      </c>
      <c r="E55" s="71"/>
      <c r="F55" s="69"/>
      <c r="G55" s="72"/>
      <c r="H55" s="73">
        <f>SUM(H56:H64)</f>
        <v>12491387</v>
      </c>
      <c r="I55" s="69"/>
      <c r="J55" s="101"/>
    </row>
    <row r="56" spans="1:47" s="17" customFormat="1" ht="78.75" x14ac:dyDescent="0.2">
      <c r="A56" s="74" t="s">
        <v>13</v>
      </c>
      <c r="B56" s="75" t="s">
        <v>23</v>
      </c>
      <c r="C56" s="7" t="s">
        <v>24</v>
      </c>
      <c r="D56" s="36" t="s">
        <v>25</v>
      </c>
      <c r="E56" s="18" t="s">
        <v>15</v>
      </c>
      <c r="F56" s="39">
        <v>2021</v>
      </c>
      <c r="G56" s="40"/>
      <c r="H56" s="41">
        <f>662000-24800+1270000</f>
        <v>1907200</v>
      </c>
      <c r="I56" s="42" t="s">
        <v>12</v>
      </c>
      <c r="J56" s="98">
        <v>2026</v>
      </c>
    </row>
    <row r="57" spans="1:47" s="17" customFormat="1" ht="47.25" x14ac:dyDescent="0.2">
      <c r="A57" s="74" t="s">
        <v>89</v>
      </c>
      <c r="B57" s="75">
        <v>7363</v>
      </c>
      <c r="C57" s="7" t="s">
        <v>10</v>
      </c>
      <c r="D57" s="36" t="s">
        <v>90</v>
      </c>
      <c r="E57" s="18" t="s">
        <v>91</v>
      </c>
      <c r="F57" s="39">
        <v>2021</v>
      </c>
      <c r="G57" s="40"/>
      <c r="H57" s="41">
        <v>3035438</v>
      </c>
      <c r="I57" s="42"/>
      <c r="J57" s="98">
        <v>2042</v>
      </c>
    </row>
    <row r="58" spans="1:47" s="17" customFormat="1" ht="18.75" x14ac:dyDescent="0.2">
      <c r="A58" s="74" t="s">
        <v>133</v>
      </c>
      <c r="B58" s="75">
        <v>8230</v>
      </c>
      <c r="C58" s="7" t="s">
        <v>135</v>
      </c>
      <c r="D58" s="36" t="s">
        <v>134</v>
      </c>
      <c r="E58" s="18" t="s">
        <v>15</v>
      </c>
      <c r="F58" s="39">
        <v>2021</v>
      </c>
      <c r="G58" s="40"/>
      <c r="H58" s="41">
        <v>1905000</v>
      </c>
      <c r="I58" s="42"/>
      <c r="J58" s="98">
        <v>2055</v>
      </c>
    </row>
    <row r="59" spans="1:47" s="17" customFormat="1" ht="47.25" x14ac:dyDescent="0.2">
      <c r="A59" s="143" t="s">
        <v>92</v>
      </c>
      <c r="B59" s="134">
        <v>6040</v>
      </c>
      <c r="C59" s="137" t="s">
        <v>94</v>
      </c>
      <c r="D59" s="129" t="s">
        <v>93</v>
      </c>
      <c r="E59" s="18" t="s">
        <v>138</v>
      </c>
      <c r="F59" s="39">
        <v>2021</v>
      </c>
      <c r="G59" s="40"/>
      <c r="H59" s="41">
        <v>6750</v>
      </c>
      <c r="I59" s="42"/>
      <c r="J59" s="98">
        <v>2056</v>
      </c>
    </row>
    <row r="60" spans="1:47" s="17" customFormat="1" ht="47.25" x14ac:dyDescent="0.2">
      <c r="A60" s="144"/>
      <c r="B60" s="136"/>
      <c r="C60" s="138"/>
      <c r="D60" s="130"/>
      <c r="E60" s="18" t="s">
        <v>139</v>
      </c>
      <c r="F60" s="39">
        <v>2021</v>
      </c>
      <c r="G60" s="40"/>
      <c r="H60" s="41">
        <v>49900</v>
      </c>
      <c r="I60" s="42"/>
      <c r="J60" s="98">
        <v>2057</v>
      </c>
    </row>
    <row r="61" spans="1:47" s="17" customFormat="1" ht="47.25" x14ac:dyDescent="0.2">
      <c r="A61" s="144"/>
      <c r="B61" s="136"/>
      <c r="C61" s="138"/>
      <c r="D61" s="130"/>
      <c r="E61" s="18" t="s">
        <v>140</v>
      </c>
      <c r="F61" s="39">
        <v>2021</v>
      </c>
      <c r="G61" s="40"/>
      <c r="H61" s="41">
        <v>13088</v>
      </c>
      <c r="I61" s="42"/>
      <c r="J61" s="98">
        <v>2058</v>
      </c>
    </row>
    <row r="62" spans="1:47" s="17" customFormat="1" ht="47.25" x14ac:dyDescent="0.2">
      <c r="A62" s="145"/>
      <c r="B62" s="135"/>
      <c r="C62" s="139"/>
      <c r="D62" s="131"/>
      <c r="E62" s="18" t="s">
        <v>141</v>
      </c>
      <c r="F62" s="39">
        <v>2021</v>
      </c>
      <c r="G62" s="40"/>
      <c r="H62" s="41">
        <v>13088</v>
      </c>
      <c r="I62" s="42"/>
      <c r="J62" s="98">
        <v>2059</v>
      </c>
    </row>
    <row r="63" spans="1:47" s="17" customFormat="1" ht="31.5" x14ac:dyDescent="0.25">
      <c r="A63" s="7" t="s">
        <v>42</v>
      </c>
      <c r="B63" s="43">
        <v>7370</v>
      </c>
      <c r="C63" s="44" t="s">
        <v>10</v>
      </c>
      <c r="D63" s="84" t="s">
        <v>43</v>
      </c>
      <c r="E63" s="18" t="s">
        <v>167</v>
      </c>
      <c r="F63" s="39">
        <v>2021</v>
      </c>
      <c r="G63" s="40"/>
      <c r="H63" s="41">
        <v>2752373</v>
      </c>
      <c r="I63" s="42"/>
      <c r="J63" s="98">
        <v>2060</v>
      </c>
    </row>
    <row r="64" spans="1:47" s="17" customFormat="1" ht="18.75" x14ac:dyDescent="0.25">
      <c r="A64" s="7" t="s">
        <v>16</v>
      </c>
      <c r="B64" s="48">
        <v>6030</v>
      </c>
      <c r="C64" s="44" t="s">
        <v>26</v>
      </c>
      <c r="D64" s="84" t="s">
        <v>27</v>
      </c>
      <c r="E64" s="46" t="s">
        <v>15</v>
      </c>
      <c r="F64" s="39">
        <v>2021</v>
      </c>
      <c r="G64" s="40"/>
      <c r="H64" s="41">
        <v>2808550</v>
      </c>
      <c r="I64" s="42"/>
      <c r="J64" s="98">
        <v>2069</v>
      </c>
    </row>
    <row r="65" spans="1:47" ht="31.5" x14ac:dyDescent="0.2">
      <c r="A65" s="57"/>
      <c r="B65" s="58"/>
      <c r="C65" s="77"/>
      <c r="D65" s="78" t="s">
        <v>36</v>
      </c>
      <c r="E65" s="61"/>
      <c r="F65" s="52"/>
      <c r="G65" s="62"/>
      <c r="H65" s="54">
        <f>SUM(H66:H67)</f>
        <v>600000</v>
      </c>
      <c r="I65" s="55"/>
      <c r="J65" s="100"/>
    </row>
    <row r="66" spans="1:47" s="17" customFormat="1" ht="47.25" x14ac:dyDescent="0.2">
      <c r="A66" s="143" t="s">
        <v>41</v>
      </c>
      <c r="B66" s="134">
        <v>7322</v>
      </c>
      <c r="C66" s="137" t="s">
        <v>32</v>
      </c>
      <c r="D66" s="132" t="s">
        <v>97</v>
      </c>
      <c r="E66" s="45" t="s">
        <v>74</v>
      </c>
      <c r="F66" s="39">
        <v>2021</v>
      </c>
      <c r="G66" s="40"/>
      <c r="H66" s="41">
        <v>300000</v>
      </c>
      <c r="I66" s="42"/>
      <c r="J66" s="103">
        <v>2029</v>
      </c>
    </row>
    <row r="67" spans="1:47" s="17" customFormat="1" ht="47.25" x14ac:dyDescent="0.2">
      <c r="A67" s="145"/>
      <c r="B67" s="135"/>
      <c r="C67" s="139"/>
      <c r="D67" s="133"/>
      <c r="E67" s="45" t="s">
        <v>73</v>
      </c>
      <c r="F67" s="39">
        <v>2021</v>
      </c>
      <c r="G67" s="40"/>
      <c r="H67" s="41">
        <v>300000</v>
      </c>
      <c r="I67" s="42"/>
      <c r="J67" s="100">
        <v>2030</v>
      </c>
    </row>
    <row r="68" spans="1:47" ht="31.5" x14ac:dyDescent="0.2">
      <c r="A68" s="57"/>
      <c r="B68" s="59"/>
      <c r="C68" s="77"/>
      <c r="D68" s="78" t="s">
        <v>79</v>
      </c>
      <c r="E68" s="61"/>
      <c r="F68" s="52"/>
      <c r="G68" s="62"/>
      <c r="H68" s="54">
        <f>SUM(H69)</f>
        <v>1667174</v>
      </c>
      <c r="I68" s="55"/>
      <c r="J68" s="100"/>
    </row>
    <row r="69" spans="1:47" s="17" customFormat="1" ht="31.5" x14ac:dyDescent="0.25">
      <c r="A69" s="7" t="s">
        <v>80</v>
      </c>
      <c r="B69" s="43">
        <v>2080</v>
      </c>
      <c r="C69" s="44" t="s">
        <v>81</v>
      </c>
      <c r="D69" s="84" t="s">
        <v>82</v>
      </c>
      <c r="E69" s="109" t="s">
        <v>15</v>
      </c>
      <c r="F69" s="39">
        <v>2020</v>
      </c>
      <c r="G69" s="40"/>
      <c r="H69" s="41">
        <f>1750000-82826</f>
        <v>1667174</v>
      </c>
      <c r="I69" s="42"/>
      <c r="J69" s="98">
        <v>2037</v>
      </c>
    </row>
    <row r="70" spans="1:47" s="5" customFormat="1" ht="18.75" x14ac:dyDescent="0.2">
      <c r="A70" s="57"/>
      <c r="B70" s="58"/>
      <c r="C70" s="59"/>
      <c r="D70" s="60" t="s">
        <v>137</v>
      </c>
      <c r="E70" s="61"/>
      <c r="F70" s="52"/>
      <c r="G70" s="62"/>
      <c r="H70" s="54">
        <f>SUM(H71:H104)</f>
        <v>14127263</v>
      </c>
      <c r="I70" s="55"/>
      <c r="J70" s="10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</row>
    <row r="71" spans="1:47" s="17" customFormat="1" ht="33" customHeight="1" x14ac:dyDescent="0.2">
      <c r="A71" s="7" t="s">
        <v>46</v>
      </c>
      <c r="B71" s="48">
        <v>6011</v>
      </c>
      <c r="C71" s="7" t="s">
        <v>47</v>
      </c>
      <c r="D71" s="134" t="s">
        <v>48</v>
      </c>
      <c r="E71" s="45" t="s">
        <v>49</v>
      </c>
      <c r="F71" s="39">
        <v>2021</v>
      </c>
      <c r="G71" s="40"/>
      <c r="H71" s="41">
        <v>1484700</v>
      </c>
      <c r="I71" s="42" t="s">
        <v>12</v>
      </c>
      <c r="J71" s="98">
        <v>2031</v>
      </c>
    </row>
    <row r="72" spans="1:47" s="17" customFormat="1" ht="31.5" x14ac:dyDescent="0.2">
      <c r="A72" s="7" t="s">
        <v>46</v>
      </c>
      <c r="B72" s="48">
        <v>6011</v>
      </c>
      <c r="C72" s="7" t="s">
        <v>47</v>
      </c>
      <c r="D72" s="135"/>
      <c r="E72" s="45" t="s">
        <v>50</v>
      </c>
      <c r="F72" s="39">
        <v>2021</v>
      </c>
      <c r="G72" s="40"/>
      <c r="H72" s="41">
        <v>1478200</v>
      </c>
      <c r="I72" s="42"/>
      <c r="J72" s="98">
        <v>2032</v>
      </c>
    </row>
    <row r="73" spans="1:47" s="17" customFormat="1" ht="31.5" x14ac:dyDescent="0.25">
      <c r="A73" s="143" t="s">
        <v>16</v>
      </c>
      <c r="B73" s="134">
        <v>6030</v>
      </c>
      <c r="C73" s="137" t="s">
        <v>26</v>
      </c>
      <c r="D73" s="140" t="s">
        <v>27</v>
      </c>
      <c r="E73" s="46" t="s">
        <v>169</v>
      </c>
      <c r="F73" s="39">
        <v>2021</v>
      </c>
      <c r="G73" s="40"/>
      <c r="H73" s="41">
        <v>588027</v>
      </c>
      <c r="I73" s="42"/>
      <c r="J73" s="98">
        <v>2061</v>
      </c>
    </row>
    <row r="74" spans="1:47" s="17" customFormat="1" ht="31.5" x14ac:dyDescent="0.25">
      <c r="A74" s="144"/>
      <c r="B74" s="136"/>
      <c r="C74" s="138"/>
      <c r="D74" s="141"/>
      <c r="E74" s="46" t="s">
        <v>170</v>
      </c>
      <c r="F74" s="39">
        <v>2021</v>
      </c>
      <c r="G74" s="40"/>
      <c r="H74" s="41">
        <v>413680</v>
      </c>
      <c r="I74" s="42"/>
      <c r="J74" s="98">
        <v>2062</v>
      </c>
    </row>
    <row r="75" spans="1:47" s="17" customFormat="1" ht="31.5" x14ac:dyDescent="0.25">
      <c r="A75" s="144"/>
      <c r="B75" s="136"/>
      <c r="C75" s="138"/>
      <c r="D75" s="141"/>
      <c r="E75" s="46" t="s">
        <v>171</v>
      </c>
      <c r="F75" s="39">
        <v>2021</v>
      </c>
      <c r="G75" s="40"/>
      <c r="H75" s="41">
        <v>610349</v>
      </c>
      <c r="I75" s="42"/>
      <c r="J75" s="98">
        <v>2063</v>
      </c>
    </row>
    <row r="76" spans="1:47" s="17" customFormat="1" ht="31.5" x14ac:dyDescent="0.25">
      <c r="A76" s="144"/>
      <c r="B76" s="136"/>
      <c r="C76" s="138"/>
      <c r="D76" s="141"/>
      <c r="E76" s="46" t="s">
        <v>172</v>
      </c>
      <c r="F76" s="39">
        <v>2021</v>
      </c>
      <c r="G76" s="40"/>
      <c r="H76" s="41">
        <v>725932</v>
      </c>
      <c r="I76" s="42"/>
      <c r="J76" s="98">
        <v>2064</v>
      </c>
    </row>
    <row r="77" spans="1:47" s="17" customFormat="1" ht="31.5" x14ac:dyDescent="0.25">
      <c r="A77" s="144"/>
      <c r="B77" s="136"/>
      <c r="C77" s="138"/>
      <c r="D77" s="141"/>
      <c r="E77" s="46" t="s">
        <v>173</v>
      </c>
      <c r="F77" s="39">
        <v>2021</v>
      </c>
      <c r="G77" s="40"/>
      <c r="H77" s="41">
        <v>40775</v>
      </c>
      <c r="I77" s="42"/>
      <c r="J77" s="98">
        <v>2065</v>
      </c>
    </row>
    <row r="78" spans="1:47" s="17" customFormat="1" ht="31.5" x14ac:dyDescent="0.25">
      <c r="A78" s="144"/>
      <c r="B78" s="136"/>
      <c r="C78" s="138"/>
      <c r="D78" s="141"/>
      <c r="E78" s="46" t="s">
        <v>174</v>
      </c>
      <c r="F78" s="39">
        <v>2021</v>
      </c>
      <c r="G78" s="40"/>
      <c r="H78" s="41">
        <v>36293</v>
      </c>
      <c r="I78" s="42"/>
      <c r="J78" s="98">
        <v>2066</v>
      </c>
    </row>
    <row r="79" spans="1:47" s="17" customFormat="1" ht="31.5" x14ac:dyDescent="0.25">
      <c r="A79" s="144"/>
      <c r="B79" s="136"/>
      <c r="C79" s="138"/>
      <c r="D79" s="141"/>
      <c r="E79" s="46" t="s">
        <v>175</v>
      </c>
      <c r="F79" s="39">
        <v>2021</v>
      </c>
      <c r="G79" s="40"/>
      <c r="H79" s="41">
        <v>29662</v>
      </c>
      <c r="I79" s="42"/>
      <c r="J79" s="98">
        <v>2067</v>
      </c>
    </row>
    <row r="80" spans="1:47" s="17" customFormat="1" ht="31.5" x14ac:dyDescent="0.25">
      <c r="A80" s="144"/>
      <c r="B80" s="136"/>
      <c r="C80" s="138"/>
      <c r="D80" s="141"/>
      <c r="E80" s="46" t="s">
        <v>176</v>
      </c>
      <c r="F80" s="39">
        <v>2021</v>
      </c>
      <c r="G80" s="40"/>
      <c r="H80" s="41">
        <v>34897</v>
      </c>
      <c r="I80" s="42"/>
      <c r="J80" s="98">
        <v>2068</v>
      </c>
    </row>
    <row r="81" spans="1:10" s="17" customFormat="1" ht="31.5" x14ac:dyDescent="0.25">
      <c r="A81" s="144"/>
      <c r="B81" s="136"/>
      <c r="C81" s="138"/>
      <c r="D81" s="141"/>
      <c r="E81" s="46" t="s">
        <v>183</v>
      </c>
      <c r="F81" s="39">
        <v>2021</v>
      </c>
      <c r="G81" s="40"/>
      <c r="H81" s="41">
        <v>381000</v>
      </c>
      <c r="I81" s="42"/>
      <c r="J81" s="98">
        <v>2070</v>
      </c>
    </row>
    <row r="82" spans="1:10" s="17" customFormat="1" ht="31.5" x14ac:dyDescent="0.25">
      <c r="A82" s="144"/>
      <c r="B82" s="136"/>
      <c r="C82" s="138"/>
      <c r="D82" s="141"/>
      <c r="E82" s="46" t="s">
        <v>146</v>
      </c>
      <c r="F82" s="39">
        <v>2021</v>
      </c>
      <c r="G82" s="40"/>
      <c r="H82" s="41">
        <v>38835</v>
      </c>
      <c r="I82" s="42"/>
      <c r="J82" s="98">
        <v>2071</v>
      </c>
    </row>
    <row r="83" spans="1:10" s="17" customFormat="1" ht="31.5" x14ac:dyDescent="0.25">
      <c r="A83" s="144"/>
      <c r="B83" s="136"/>
      <c r="C83" s="138"/>
      <c r="D83" s="141"/>
      <c r="E83" s="46" t="s">
        <v>156</v>
      </c>
      <c r="F83" s="39">
        <v>2021</v>
      </c>
      <c r="G83" s="40"/>
      <c r="H83" s="41">
        <v>49005</v>
      </c>
      <c r="I83" s="42"/>
      <c r="J83" s="98">
        <v>2072</v>
      </c>
    </row>
    <row r="84" spans="1:10" s="17" customFormat="1" ht="31.5" x14ac:dyDescent="0.25">
      <c r="A84" s="144"/>
      <c r="B84" s="136"/>
      <c r="C84" s="138"/>
      <c r="D84" s="141"/>
      <c r="E84" s="46" t="s">
        <v>147</v>
      </c>
      <c r="F84" s="39">
        <v>2021</v>
      </c>
      <c r="G84" s="40"/>
      <c r="H84" s="41">
        <v>40977</v>
      </c>
      <c r="I84" s="42"/>
      <c r="J84" s="98">
        <v>2073</v>
      </c>
    </row>
    <row r="85" spans="1:10" s="17" customFormat="1" ht="31.5" x14ac:dyDescent="0.25">
      <c r="A85" s="145"/>
      <c r="B85" s="135"/>
      <c r="C85" s="139"/>
      <c r="D85" s="142"/>
      <c r="E85" s="46" t="s">
        <v>148</v>
      </c>
      <c r="F85" s="39">
        <v>2021</v>
      </c>
      <c r="G85" s="40"/>
      <c r="H85" s="41">
        <v>40356</v>
      </c>
      <c r="I85" s="42"/>
      <c r="J85" s="98">
        <v>2074</v>
      </c>
    </row>
    <row r="86" spans="1:10" s="17" customFormat="1" ht="31.5" x14ac:dyDescent="0.25">
      <c r="A86" s="143" t="s">
        <v>92</v>
      </c>
      <c r="B86" s="134">
        <v>6040</v>
      </c>
      <c r="C86" s="137" t="s">
        <v>94</v>
      </c>
      <c r="D86" s="134" t="s">
        <v>93</v>
      </c>
      <c r="E86" s="46" t="s">
        <v>149</v>
      </c>
      <c r="F86" s="39">
        <v>2021</v>
      </c>
      <c r="G86" s="40"/>
      <c r="H86" s="41">
        <v>49965</v>
      </c>
      <c r="I86" s="42"/>
      <c r="J86" s="98">
        <v>2075</v>
      </c>
    </row>
    <row r="87" spans="1:10" s="17" customFormat="1" ht="31.5" x14ac:dyDescent="0.2">
      <c r="A87" s="145"/>
      <c r="B87" s="135"/>
      <c r="C87" s="139"/>
      <c r="D87" s="135"/>
      <c r="E87" s="18" t="s">
        <v>144</v>
      </c>
      <c r="F87" s="39">
        <v>2021</v>
      </c>
      <c r="G87" s="40"/>
      <c r="H87" s="41">
        <v>3744531</v>
      </c>
      <c r="I87" s="42"/>
      <c r="J87" s="98">
        <v>2076</v>
      </c>
    </row>
    <row r="88" spans="1:10" s="17" customFormat="1" ht="31.5" customHeight="1" x14ac:dyDescent="0.25">
      <c r="A88" s="155" t="s">
        <v>62</v>
      </c>
      <c r="B88" s="158">
        <v>7461</v>
      </c>
      <c r="C88" s="143" t="s">
        <v>28</v>
      </c>
      <c r="D88" s="140" t="s">
        <v>63</v>
      </c>
      <c r="E88" s="37" t="s">
        <v>155</v>
      </c>
      <c r="F88" s="39">
        <v>2021</v>
      </c>
      <c r="G88" s="40"/>
      <c r="H88" s="41">
        <v>483498</v>
      </c>
      <c r="I88" s="42"/>
      <c r="J88" s="98">
        <v>2077</v>
      </c>
    </row>
    <row r="89" spans="1:10" s="17" customFormat="1" ht="31.5" x14ac:dyDescent="0.25">
      <c r="A89" s="156"/>
      <c r="B89" s="159"/>
      <c r="C89" s="144"/>
      <c r="D89" s="141"/>
      <c r="E89" s="37" t="s">
        <v>177</v>
      </c>
      <c r="F89" s="39">
        <v>2021</v>
      </c>
      <c r="G89" s="40"/>
      <c r="H89" s="41">
        <v>1499979</v>
      </c>
      <c r="I89" s="42"/>
      <c r="J89" s="98">
        <v>2078</v>
      </c>
    </row>
    <row r="90" spans="1:10" s="17" customFormat="1" ht="31.5" x14ac:dyDescent="0.25">
      <c r="A90" s="156"/>
      <c r="B90" s="159"/>
      <c r="C90" s="144"/>
      <c r="D90" s="141"/>
      <c r="E90" s="37" t="s">
        <v>178</v>
      </c>
      <c r="F90" s="39">
        <v>2021</v>
      </c>
      <c r="G90" s="40"/>
      <c r="H90" s="41">
        <v>29313</v>
      </c>
      <c r="I90" s="42"/>
      <c r="J90" s="98">
        <v>2079</v>
      </c>
    </row>
    <row r="91" spans="1:10" s="17" customFormat="1" ht="18.75" x14ac:dyDescent="0.25">
      <c r="A91" s="156"/>
      <c r="B91" s="159"/>
      <c r="C91" s="144"/>
      <c r="D91" s="141"/>
      <c r="E91" s="37" t="s">
        <v>145</v>
      </c>
      <c r="F91" s="39">
        <v>2021</v>
      </c>
      <c r="G91" s="40"/>
      <c r="H91" s="41">
        <v>1380691</v>
      </c>
      <c r="I91" s="42"/>
      <c r="J91" s="98">
        <v>2080</v>
      </c>
    </row>
    <row r="92" spans="1:10" s="17" customFormat="1" ht="31.5" x14ac:dyDescent="0.25">
      <c r="A92" s="156"/>
      <c r="B92" s="159"/>
      <c r="C92" s="144"/>
      <c r="D92" s="141"/>
      <c r="E92" s="37" t="s">
        <v>151</v>
      </c>
      <c r="F92" s="39">
        <v>2021</v>
      </c>
      <c r="G92" s="40"/>
      <c r="H92" s="41">
        <v>48777</v>
      </c>
      <c r="I92" s="42"/>
      <c r="J92" s="98">
        <v>2081</v>
      </c>
    </row>
    <row r="93" spans="1:10" s="17" customFormat="1" ht="31.5" x14ac:dyDescent="0.25">
      <c r="A93" s="156"/>
      <c r="B93" s="159"/>
      <c r="C93" s="144"/>
      <c r="D93" s="141"/>
      <c r="E93" s="37" t="s">
        <v>150</v>
      </c>
      <c r="F93" s="39">
        <v>2021</v>
      </c>
      <c r="G93" s="40"/>
      <c r="H93" s="41">
        <v>47835</v>
      </c>
      <c r="I93" s="42"/>
      <c r="J93" s="98">
        <v>2082</v>
      </c>
    </row>
    <row r="94" spans="1:10" s="17" customFormat="1" ht="31.5" x14ac:dyDescent="0.25">
      <c r="A94" s="156"/>
      <c r="B94" s="159"/>
      <c r="C94" s="144"/>
      <c r="D94" s="141"/>
      <c r="E94" s="37" t="s">
        <v>154</v>
      </c>
      <c r="F94" s="39">
        <v>2021</v>
      </c>
      <c r="G94" s="40"/>
      <c r="H94" s="41">
        <v>25000</v>
      </c>
      <c r="I94" s="42"/>
      <c r="J94" s="98">
        <v>2083</v>
      </c>
    </row>
    <row r="95" spans="1:10" s="17" customFormat="1" ht="31.5" x14ac:dyDescent="0.25">
      <c r="A95" s="156"/>
      <c r="B95" s="159"/>
      <c r="C95" s="144"/>
      <c r="D95" s="141"/>
      <c r="E95" s="37" t="s">
        <v>179</v>
      </c>
      <c r="F95" s="39">
        <v>2021</v>
      </c>
      <c r="G95" s="40"/>
      <c r="H95" s="41">
        <v>49899</v>
      </c>
      <c r="I95" s="42"/>
      <c r="J95" s="98">
        <v>2084</v>
      </c>
    </row>
    <row r="96" spans="1:10" s="17" customFormat="1" ht="31.5" x14ac:dyDescent="0.25">
      <c r="A96" s="156"/>
      <c r="B96" s="159"/>
      <c r="C96" s="144"/>
      <c r="D96" s="141"/>
      <c r="E96" s="37" t="s">
        <v>180</v>
      </c>
      <c r="F96" s="39">
        <v>2021</v>
      </c>
      <c r="G96" s="40"/>
      <c r="H96" s="41">
        <v>35854</v>
      </c>
      <c r="I96" s="42"/>
      <c r="J96" s="98">
        <v>2085</v>
      </c>
    </row>
    <row r="97" spans="1:47" s="17" customFormat="1" ht="31.5" x14ac:dyDescent="0.25">
      <c r="A97" s="156"/>
      <c r="B97" s="159"/>
      <c r="C97" s="144"/>
      <c r="D97" s="141"/>
      <c r="E97" s="37" t="s">
        <v>181</v>
      </c>
      <c r="F97" s="39">
        <v>2021</v>
      </c>
      <c r="G97" s="40"/>
      <c r="H97" s="41">
        <v>197823</v>
      </c>
      <c r="I97" s="42"/>
      <c r="J97" s="98">
        <v>2086</v>
      </c>
    </row>
    <row r="98" spans="1:47" s="17" customFormat="1" ht="31.5" x14ac:dyDescent="0.25">
      <c r="A98" s="156"/>
      <c r="B98" s="159"/>
      <c r="C98" s="144"/>
      <c r="D98" s="141"/>
      <c r="E98" s="37" t="s">
        <v>182</v>
      </c>
      <c r="F98" s="39">
        <v>2021</v>
      </c>
      <c r="G98" s="40"/>
      <c r="H98" s="41">
        <v>49122</v>
      </c>
      <c r="I98" s="42"/>
      <c r="J98" s="98">
        <v>2087</v>
      </c>
    </row>
    <row r="99" spans="1:47" s="17" customFormat="1" ht="31.5" x14ac:dyDescent="0.25">
      <c r="A99" s="156"/>
      <c r="B99" s="159"/>
      <c r="C99" s="144"/>
      <c r="D99" s="141"/>
      <c r="E99" s="37" t="s">
        <v>153</v>
      </c>
      <c r="F99" s="39">
        <v>2021</v>
      </c>
      <c r="G99" s="40"/>
      <c r="H99" s="41">
        <v>49730</v>
      </c>
      <c r="I99" s="42"/>
      <c r="J99" s="98">
        <v>2088</v>
      </c>
    </row>
    <row r="100" spans="1:47" s="17" customFormat="1" ht="31.5" x14ac:dyDescent="0.25">
      <c r="A100" s="156"/>
      <c r="B100" s="159"/>
      <c r="C100" s="144"/>
      <c r="D100" s="141"/>
      <c r="E100" s="46" t="s">
        <v>152</v>
      </c>
      <c r="F100" s="39">
        <v>2021</v>
      </c>
      <c r="G100" s="40"/>
      <c r="H100" s="41">
        <v>152924</v>
      </c>
      <c r="I100" s="42"/>
      <c r="J100" s="98">
        <v>2089</v>
      </c>
    </row>
    <row r="101" spans="1:47" s="17" customFormat="1" ht="31.5" x14ac:dyDescent="0.25">
      <c r="A101" s="156"/>
      <c r="B101" s="159"/>
      <c r="C101" s="144"/>
      <c r="D101" s="141"/>
      <c r="E101" s="46" t="s">
        <v>157</v>
      </c>
      <c r="F101" s="39">
        <v>2021</v>
      </c>
      <c r="G101" s="40"/>
      <c r="H101" s="41">
        <v>49359</v>
      </c>
      <c r="I101" s="42"/>
      <c r="J101" s="98">
        <v>2090</v>
      </c>
    </row>
    <row r="102" spans="1:47" s="17" customFormat="1" ht="31.5" x14ac:dyDescent="0.25">
      <c r="A102" s="156"/>
      <c r="B102" s="159"/>
      <c r="C102" s="144"/>
      <c r="D102" s="141"/>
      <c r="E102" s="37" t="s">
        <v>158</v>
      </c>
      <c r="F102" s="39">
        <v>2021</v>
      </c>
      <c r="G102" s="40"/>
      <c r="H102" s="41">
        <v>25375</v>
      </c>
      <c r="I102" s="42"/>
      <c r="J102" s="98">
        <v>2091</v>
      </c>
    </row>
    <row r="103" spans="1:47" s="17" customFormat="1" ht="63" x14ac:dyDescent="0.25">
      <c r="A103" s="157"/>
      <c r="B103" s="160"/>
      <c r="C103" s="145"/>
      <c r="D103" s="142"/>
      <c r="E103" s="46" t="s">
        <v>159</v>
      </c>
      <c r="F103" s="39">
        <v>2021</v>
      </c>
      <c r="G103" s="40"/>
      <c r="H103" s="41">
        <v>165400</v>
      </c>
      <c r="I103" s="42"/>
      <c r="J103" s="98">
        <v>2092</v>
      </c>
    </row>
    <row r="104" spans="1:47" s="17" customFormat="1" ht="31.5" x14ac:dyDescent="0.25">
      <c r="A104" s="7" t="s">
        <v>166</v>
      </c>
      <c r="B104" s="43">
        <v>7330</v>
      </c>
      <c r="C104" s="44" t="s">
        <v>10</v>
      </c>
      <c r="D104" s="108" t="s">
        <v>164</v>
      </c>
      <c r="E104" s="46" t="s">
        <v>165</v>
      </c>
      <c r="F104" s="39">
        <v>2021</v>
      </c>
      <c r="G104" s="40"/>
      <c r="H104" s="41">
        <v>49500</v>
      </c>
      <c r="I104" s="42"/>
      <c r="J104" s="98">
        <v>2093</v>
      </c>
    </row>
    <row r="105" spans="1:47" s="5" customFormat="1" ht="18.75" x14ac:dyDescent="0.2">
      <c r="A105" s="57"/>
      <c r="B105" s="58"/>
      <c r="C105" s="59"/>
      <c r="D105" s="60" t="s">
        <v>114</v>
      </c>
      <c r="E105" s="61"/>
      <c r="F105" s="52"/>
      <c r="G105" s="62"/>
      <c r="H105" s="54">
        <f>H106</f>
        <v>5166000</v>
      </c>
      <c r="I105" s="55"/>
      <c r="J105" s="100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06" spans="1:47" s="17" customFormat="1" ht="18.75" x14ac:dyDescent="0.25">
      <c r="A106" s="7" t="s">
        <v>16</v>
      </c>
      <c r="B106" s="48">
        <v>6030</v>
      </c>
      <c r="C106" s="44" t="s">
        <v>26</v>
      </c>
      <c r="D106" s="83" t="s">
        <v>27</v>
      </c>
      <c r="E106" s="46" t="s">
        <v>131</v>
      </c>
      <c r="F106" s="39">
        <v>2021</v>
      </c>
      <c r="G106" s="40"/>
      <c r="H106" s="41">
        <f>3466000+1700000</f>
        <v>5166000</v>
      </c>
      <c r="I106" s="42"/>
      <c r="J106" s="98">
        <v>2052</v>
      </c>
    </row>
    <row r="107" spans="1:47" s="5" customFormat="1" ht="18.75" x14ac:dyDescent="0.2">
      <c r="A107" s="57"/>
      <c r="B107" s="58"/>
      <c r="C107" s="59"/>
      <c r="D107" s="60" t="s">
        <v>161</v>
      </c>
      <c r="E107" s="61"/>
      <c r="F107" s="52"/>
      <c r="G107" s="62"/>
      <c r="H107" s="54">
        <f>H108</f>
        <v>146700</v>
      </c>
      <c r="I107" s="55"/>
      <c r="J107" s="100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</row>
    <row r="108" spans="1:47" s="17" customFormat="1" ht="18.75" x14ac:dyDescent="0.25">
      <c r="A108" s="7" t="s">
        <v>160</v>
      </c>
      <c r="B108" s="105" t="s">
        <v>30</v>
      </c>
      <c r="C108" s="106" t="s">
        <v>163</v>
      </c>
      <c r="D108" s="107" t="s">
        <v>162</v>
      </c>
      <c r="E108" s="46" t="s">
        <v>131</v>
      </c>
      <c r="F108" s="39">
        <v>2021</v>
      </c>
      <c r="G108" s="40"/>
      <c r="H108" s="41">
        <v>146700</v>
      </c>
      <c r="I108" s="42"/>
      <c r="J108" s="98">
        <v>2094</v>
      </c>
    </row>
    <row r="109" spans="1:47" s="5" customFormat="1" ht="18.75" x14ac:dyDescent="0.25">
      <c r="A109" s="49"/>
      <c r="B109" s="76"/>
      <c r="C109" s="49"/>
      <c r="D109" s="50" t="s">
        <v>107</v>
      </c>
      <c r="E109" s="51"/>
      <c r="F109" s="52"/>
      <c r="G109" s="53"/>
      <c r="H109" s="54">
        <f>SUM(H110:H114)</f>
        <v>23823690</v>
      </c>
      <c r="I109" s="55"/>
      <c r="J109" s="101"/>
    </row>
    <row r="110" spans="1:47" s="17" customFormat="1" ht="45" customHeight="1" x14ac:dyDescent="0.25">
      <c r="A110" s="7" t="s">
        <v>88</v>
      </c>
      <c r="B110" s="56">
        <v>1200</v>
      </c>
      <c r="C110" s="7" t="s">
        <v>87</v>
      </c>
      <c r="D110" s="36" t="s">
        <v>96</v>
      </c>
      <c r="E110" s="46" t="s">
        <v>109</v>
      </c>
      <c r="F110" s="39">
        <v>2021</v>
      </c>
      <c r="G110" s="40"/>
      <c r="H110" s="41">
        <v>640541</v>
      </c>
      <c r="I110" s="42"/>
      <c r="J110" s="98">
        <v>2043</v>
      </c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</row>
    <row r="111" spans="1:47" s="17" customFormat="1" ht="45" customHeight="1" x14ac:dyDescent="0.25">
      <c r="A111" s="7" t="s">
        <v>98</v>
      </c>
      <c r="B111" s="56">
        <v>7368</v>
      </c>
      <c r="C111" s="7" t="s">
        <v>10</v>
      </c>
      <c r="D111" s="104" t="s">
        <v>100</v>
      </c>
      <c r="E111" s="46" t="s">
        <v>99</v>
      </c>
      <c r="F111" s="39">
        <v>2021</v>
      </c>
      <c r="G111" s="40"/>
      <c r="H111" s="41">
        <v>22754622</v>
      </c>
      <c r="I111" s="42"/>
      <c r="J111" s="98">
        <v>2044</v>
      </c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</row>
    <row r="112" spans="1:47" s="17" customFormat="1" ht="31.5" x14ac:dyDescent="0.25">
      <c r="A112" s="7" t="s">
        <v>31</v>
      </c>
      <c r="B112" s="56">
        <v>7321</v>
      </c>
      <c r="C112" s="7" t="s">
        <v>71</v>
      </c>
      <c r="D112" s="114" t="s">
        <v>72</v>
      </c>
      <c r="E112" s="46" t="s">
        <v>38</v>
      </c>
      <c r="F112" s="39">
        <v>2021</v>
      </c>
      <c r="G112" s="40"/>
      <c r="H112" s="41">
        <f>49900+279627</f>
        <v>329527</v>
      </c>
      <c r="I112" s="42"/>
      <c r="J112" s="98">
        <v>2028</v>
      </c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</row>
    <row r="113" spans="1:47" s="17" customFormat="1" ht="63" x14ac:dyDescent="0.25">
      <c r="A113" s="7" t="s">
        <v>31</v>
      </c>
      <c r="B113" s="56">
        <v>7321</v>
      </c>
      <c r="C113" s="7" t="s">
        <v>71</v>
      </c>
      <c r="D113" s="115"/>
      <c r="E113" s="46" t="s">
        <v>142</v>
      </c>
      <c r="F113" s="39">
        <v>2021</v>
      </c>
      <c r="G113" s="40"/>
      <c r="H113" s="41">
        <v>49500</v>
      </c>
      <c r="I113" s="42"/>
      <c r="J113" s="98">
        <v>2095</v>
      </c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</row>
    <row r="114" spans="1:47" s="17" customFormat="1" ht="47.25" x14ac:dyDescent="0.25">
      <c r="A114" s="7" t="s">
        <v>31</v>
      </c>
      <c r="B114" s="56">
        <v>7321</v>
      </c>
      <c r="C114" s="7" t="s">
        <v>71</v>
      </c>
      <c r="D114" s="116"/>
      <c r="E114" s="46" t="s">
        <v>143</v>
      </c>
      <c r="F114" s="39">
        <v>2021</v>
      </c>
      <c r="G114" s="40"/>
      <c r="H114" s="41">
        <v>49500</v>
      </c>
      <c r="I114" s="42"/>
      <c r="J114" s="98">
        <v>2096</v>
      </c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</row>
    <row r="115" spans="1:47" s="5" customFormat="1" ht="18.75" x14ac:dyDescent="0.25">
      <c r="A115" s="49"/>
      <c r="B115" s="76"/>
      <c r="C115" s="49"/>
      <c r="D115" s="50" t="s">
        <v>125</v>
      </c>
      <c r="E115" s="51"/>
      <c r="F115" s="52"/>
      <c r="G115" s="53"/>
      <c r="H115" s="54">
        <f>H116</f>
        <v>99000</v>
      </c>
      <c r="I115" s="55"/>
      <c r="J115" s="101"/>
    </row>
    <row r="116" spans="1:47" s="17" customFormat="1" ht="45" customHeight="1" x14ac:dyDescent="0.25">
      <c r="A116" s="7" t="s">
        <v>124</v>
      </c>
      <c r="B116" s="75" t="s">
        <v>102</v>
      </c>
      <c r="C116" s="74" t="s">
        <v>24</v>
      </c>
      <c r="D116" s="36" t="s">
        <v>104</v>
      </c>
      <c r="E116" s="46" t="s">
        <v>131</v>
      </c>
      <c r="F116" s="39">
        <v>2021</v>
      </c>
      <c r="G116" s="40"/>
      <c r="H116" s="41">
        <f>49000+50000</f>
        <v>99000</v>
      </c>
      <c r="I116" s="42"/>
      <c r="J116" s="98">
        <v>2053</v>
      </c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</row>
    <row r="117" spans="1:47" s="5" customFormat="1" ht="31.5" x14ac:dyDescent="0.25">
      <c r="A117" s="49"/>
      <c r="B117" s="49"/>
      <c r="C117" s="49"/>
      <c r="D117" s="50" t="s">
        <v>106</v>
      </c>
      <c r="E117" s="51"/>
      <c r="F117" s="52"/>
      <c r="G117" s="53"/>
      <c r="H117" s="54">
        <f>H118</f>
        <v>184750</v>
      </c>
      <c r="I117" s="55"/>
      <c r="J117" s="101"/>
    </row>
    <row r="118" spans="1:47" s="17" customFormat="1" ht="31.5" x14ac:dyDescent="0.25">
      <c r="A118" s="7" t="s">
        <v>126</v>
      </c>
      <c r="B118" s="75">
        <v>4060</v>
      </c>
      <c r="C118" s="8" t="s">
        <v>128</v>
      </c>
      <c r="D118" s="36" t="s">
        <v>127</v>
      </c>
      <c r="E118" s="46" t="s">
        <v>132</v>
      </c>
      <c r="F118" s="39">
        <v>2021</v>
      </c>
      <c r="G118" s="92"/>
      <c r="H118" s="92">
        <v>184750</v>
      </c>
      <c r="I118" s="42"/>
      <c r="J118" s="98">
        <v>2054</v>
      </c>
    </row>
    <row r="119" spans="1:47" ht="15.75" x14ac:dyDescent="0.25">
      <c r="A119" s="3" t="s">
        <v>2</v>
      </c>
      <c r="B119" s="27"/>
      <c r="C119" s="8"/>
      <c r="D119" s="79" t="s">
        <v>29</v>
      </c>
      <c r="E119" s="3" t="s">
        <v>2</v>
      </c>
      <c r="F119" s="3" t="s">
        <v>2</v>
      </c>
      <c r="G119" s="3" t="s">
        <v>2</v>
      </c>
      <c r="H119" s="80">
        <f>H54+H7</f>
        <v>174834313</v>
      </c>
      <c r="I119" s="3" t="s">
        <v>2</v>
      </c>
    </row>
    <row r="120" spans="1:47" x14ac:dyDescent="0.2">
      <c r="B120" s="28"/>
      <c r="C120" s="28"/>
      <c r="D120" s="28"/>
      <c r="E120" s="28"/>
      <c r="F120" s="28"/>
      <c r="G120" s="28"/>
      <c r="H120" s="29"/>
      <c r="I120" s="28"/>
    </row>
    <row r="121" spans="1:47" ht="18.75" x14ac:dyDescent="0.3">
      <c r="B121" s="28"/>
      <c r="C121" s="120" t="s">
        <v>108</v>
      </c>
      <c r="D121" s="120"/>
      <c r="E121" s="120"/>
      <c r="F121" s="120"/>
      <c r="G121" s="120"/>
      <c r="H121" s="29"/>
      <c r="I121" s="28"/>
    </row>
    <row r="122" spans="1:47" x14ac:dyDescent="0.2">
      <c r="B122" s="28"/>
      <c r="C122" s="28"/>
      <c r="D122" s="28"/>
      <c r="E122" s="28"/>
      <c r="F122" s="28"/>
      <c r="G122" s="28"/>
      <c r="H122" s="29"/>
      <c r="I122" s="28"/>
    </row>
    <row r="123" spans="1:47" x14ac:dyDescent="0.2">
      <c r="B123" s="28"/>
      <c r="C123" s="28"/>
      <c r="D123" s="28"/>
      <c r="E123" s="28"/>
      <c r="F123" s="28"/>
      <c r="G123" s="31"/>
      <c r="H123" s="30"/>
      <c r="I123" s="28"/>
    </row>
    <row r="124" spans="1:47" ht="20.25" x14ac:dyDescent="0.3">
      <c r="B124" s="28"/>
      <c r="C124" s="28"/>
      <c r="D124" s="28"/>
      <c r="E124" s="32"/>
      <c r="F124" s="33"/>
      <c r="G124" s="34"/>
      <c r="H124" s="35"/>
      <c r="I124" s="33"/>
    </row>
    <row r="125" spans="1:47" x14ac:dyDescent="0.2">
      <c r="E125" s="17"/>
      <c r="F125" s="17"/>
      <c r="G125" s="17"/>
      <c r="H125" s="24"/>
      <c r="I125" s="17"/>
    </row>
    <row r="126" spans="1:47" x14ac:dyDescent="0.2">
      <c r="E126" s="17"/>
      <c r="F126" s="17"/>
      <c r="G126" s="25"/>
      <c r="H126" s="24"/>
      <c r="I126" s="17"/>
    </row>
    <row r="127" spans="1:47" ht="18.75" x14ac:dyDescent="0.3">
      <c r="C127" s="110"/>
      <c r="D127" s="110"/>
      <c r="E127" s="110"/>
      <c r="F127" s="110"/>
      <c r="G127" s="110"/>
      <c r="H127" s="24"/>
      <c r="I127" s="17"/>
    </row>
  </sheetData>
  <autoFilter ref="A8:AU119" xr:uid="{00000000-0009-0000-0000-000000000000}"/>
  <mergeCells count="61">
    <mergeCell ref="A86:A87"/>
    <mergeCell ref="B86:B87"/>
    <mergeCell ref="C86:C87"/>
    <mergeCell ref="A73:A85"/>
    <mergeCell ref="B73:B85"/>
    <mergeCell ref="C73:C85"/>
    <mergeCell ref="A88:A103"/>
    <mergeCell ref="B88:B103"/>
    <mergeCell ref="C88:C103"/>
    <mergeCell ref="A12:A13"/>
    <mergeCell ref="B12:B13"/>
    <mergeCell ref="C12:C13"/>
    <mergeCell ref="A59:A62"/>
    <mergeCell ref="B66:B67"/>
    <mergeCell ref="C66:C67"/>
    <mergeCell ref="A66:A67"/>
    <mergeCell ref="A47:A49"/>
    <mergeCell ref="A25:A26"/>
    <mergeCell ref="B25:B26"/>
    <mergeCell ref="C25:C26"/>
    <mergeCell ref="A15:A17"/>
    <mergeCell ref="B15:B17"/>
    <mergeCell ref="C15:C17"/>
    <mergeCell ref="A18:A23"/>
    <mergeCell ref="B18:B23"/>
    <mergeCell ref="C18:C23"/>
    <mergeCell ref="B29:B31"/>
    <mergeCell ref="C29:C31"/>
    <mergeCell ref="A29:A31"/>
    <mergeCell ref="A33:A36"/>
    <mergeCell ref="A40:A46"/>
    <mergeCell ref="B40:B46"/>
    <mergeCell ref="C40:C46"/>
    <mergeCell ref="B47:B49"/>
    <mergeCell ref="C47:C49"/>
    <mergeCell ref="B33:B36"/>
    <mergeCell ref="C33:C36"/>
    <mergeCell ref="D59:D62"/>
    <mergeCell ref="D71:D72"/>
    <mergeCell ref="D112:D114"/>
    <mergeCell ref="B59:B62"/>
    <mergeCell ref="C59:C62"/>
    <mergeCell ref="D86:D87"/>
    <mergeCell ref="D73:D85"/>
    <mergeCell ref="D88:D103"/>
    <mergeCell ref="C127:G127"/>
    <mergeCell ref="A7:G7"/>
    <mergeCell ref="G2:I2"/>
    <mergeCell ref="D47:D49"/>
    <mergeCell ref="G1:I1"/>
    <mergeCell ref="A4:I4"/>
    <mergeCell ref="A3:I3"/>
    <mergeCell ref="C121:G121"/>
    <mergeCell ref="D15:D17"/>
    <mergeCell ref="D18:D23"/>
    <mergeCell ref="D12:D13"/>
    <mergeCell ref="D40:D46"/>
    <mergeCell ref="D25:D26"/>
    <mergeCell ref="D29:D31"/>
    <mergeCell ref="D33:D36"/>
    <mergeCell ref="D66:D67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63" fitToHeight="0" orientation="landscape" verticalDpi="0" r:id="rId1"/>
  <rowBreaks count="2" manualBreakCount="2">
    <brk id="26" max="16383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2021-02-22T13:58:35Z</cp:lastPrinted>
  <dcterms:created xsi:type="dcterms:W3CDTF">2019-11-12T13:23:27Z</dcterms:created>
  <dcterms:modified xsi:type="dcterms:W3CDTF">2021-03-26T13:50:43Z</dcterms:modified>
</cp:coreProperties>
</file>